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65" firstSheet="0" activeTab="0"/>
  </bookViews>
  <sheets>
    <sheet name="SIP VS TOPUP SIP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<sst xmlns="http://schemas.openxmlformats.org/spreadsheetml/2006/main" count="22" uniqueCount="17">
  <si>
    <r>
      <t xml:space="preserve">NORMAL SIP VS TOPUP SIP COMPARISION</t>
    </r>
    <r>
      <rPr>
        <sz val="24"/>
        <color rgb="FFFFFFFF"/>
        <rFont val="Calibri"/>
        <family val="2"/>
        <charset val="1"/>
      </rPr>
      <t xml:space="preserve">(Upto 40 Years)</t>
    </r>
  </si>
  <si>
    <t>(Entry possible only in 4 Chocolate cells below. Amt., Period, Returns, Yrly TopUp)</t>
  </si>
  <si>
    <t>NORMAL SIP</t>
  </si>
  <si>
    <t>TOP UP SIP</t>
  </si>
  <si>
    <t>AMOUNT</t>
  </si>
  <si>
    <t>PERIOD</t>
  </si>
  <si>
    <t>RETURNS</t>
  </si>
  <si>
    <t>YRLY TOPUP</t>
  </si>
  <si>
    <t>CAPITAL INVESTED</t>
  </si>
  <si>
    <t>FUTURE VALUE</t>
  </si>
  <si>
    <t>DIFF. IN CAPITAL</t>
  </si>
  <si>
    <t>DIFF. IN FUTURE VALUE</t>
  </si>
  <si>
    <t>TOP UP SIP DETAIL CALCULATION</t>
  </si>
  <si>
    <t>YEAR</t>
  </si>
  <si>
    <t>MTHLY INV.</t>
  </si>
  <si>
    <t>YRLY INV.</t>
  </si>
  <si>
    <t>SIP AMOUNT Discount @ 5%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</si>
</sst>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%"/>
    <numFmt numFmtId="167" formatCode="#,##0;\-#,##0"/>
    <numFmt numFmtId="168" formatCode="[$₹-4009]#,##0.00;[RED]\-[$₹-4009]#,##0.00"/>
  </numFmts>
  <fonts count="1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b val="true"/>
      <sz val="24"/>
      <color rgb="FFFFFFFF"/>
      <name val="Calibri"/>
      <family val="2"/>
      <charset val="1"/>
    </font>
    <font>
      <sz val="24"/>
      <color rgb="FFFFFFFF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806000"/>
        <bgColor rgb="FF993300"/>
      </patternFill>
    </fill>
    <fill>
      <patternFill patternType="solid">
        <fgColor rgb="FFFFFFFF"/>
        <bgColor rgb="FFF2F2F2"/>
      </patternFill>
    </fill>
    <fill>
      <patternFill patternType="solid">
        <fgColor rgb="FFBF9000"/>
        <bgColor rgb="FFB79C70"/>
      </patternFill>
    </fill>
    <fill>
      <patternFill patternType="solid">
        <fgColor rgb="FFD9D9D9"/>
        <bgColor rgb="FFC0C0C0"/>
      </patternFill>
    </fill>
    <fill>
      <patternFill patternType="solid">
        <fgColor rgb="FFB79C70"/>
        <bgColor rgb="FF808080"/>
      </patternFill>
    </fill>
    <fill>
      <patternFill patternType="solid">
        <fgColor rgb="FFFFC000"/>
        <bgColor rgb="FFFFFF00"/>
      </patternFill>
    </fill>
    <fill>
      <patternFill patternType="solid">
        <fgColor rgb="FFF2F2F2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8" fillId="3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5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5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6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6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6" borderId="7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8" fillId="0" borderId="6" xfId="19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3" borderId="0" xfId="19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9" fillId="3" borderId="0" xfId="19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7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5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5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0" fillId="3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1" fillId="2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5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5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5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3" fillId="3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3" fillId="3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3" fillId="8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3" fillId="8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BF9000"/>
      <rgbColor rgb="FFFF6600"/>
      <rgbColor rgb="FF666699"/>
      <rgbColor rgb="FFB79C7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5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I7" activeCellId="0" sqref="I7"/>
    </sheetView>
  </sheetViews>
  <sheetFormatPr defaultRowHeight="24.45"/>
  <cols>
    <col collapsed="false" hidden="false" max="1" min="1" style="1" width="5.08936170212766"/>
    <col collapsed="false" hidden="false" max="2" min="2" style="1" width="32.8297872340426"/>
    <col collapsed="false" hidden="false" max="3" min="3" style="1" width="20.1617021276596"/>
    <col collapsed="false" hidden="false" max="4" min="4" style="1" width="21.8340425531915"/>
    <col collapsed="false" hidden="false" max="5" min="5" style="1" width="14.5148936170213"/>
    <col collapsed="false" hidden="false" max="6" min="6" style="1" width="26.1446808510638"/>
    <col collapsed="false" hidden="false" max="7" min="7" style="1" width="20.1617021276596"/>
    <col collapsed="false" hidden="false" max="9" min="8" style="1" width="21.8340425531915"/>
    <col collapsed="false" hidden="false" max="10" min="10" style="1" width="7.83829787234043"/>
    <col collapsed="false" hidden="false" max="1025" min="11" style="1" width="21.8340425531915"/>
  </cols>
  <sheetData>
    <row r="1" s="2" customFormat="true" ht="4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</row>
    <row r="2" customFormat="false" ht="35" hidden="false" customHeight="true" outlineLevel="0" collapsed="false">
      <c r="A2" s="2"/>
      <c r="B2" s="4" t="s">
        <v>1</v>
      </c>
      <c r="C2" s="4"/>
      <c r="D2" s="4"/>
      <c r="E2" s="4"/>
      <c r="F2" s="4"/>
      <c r="G2" s="4"/>
      <c r="H2" s="4"/>
      <c r="I2" s="4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" customFormat="true" ht="35" hidden="false" customHeight="true" outlineLevel="0" collapsed="false">
      <c r="B3" s="6" t="s">
        <v>2</v>
      </c>
      <c r="C3" s="6"/>
      <c r="D3" s="6"/>
      <c r="F3" s="6" t="s">
        <v>3</v>
      </c>
      <c r="G3" s="6"/>
      <c r="H3" s="6"/>
      <c r="I3" s="6"/>
    </row>
    <row r="4" s="2" customFormat="true" ht="15" hidden="false" customHeight="false" outlineLevel="0" collapsed="false"/>
    <row r="5" customFormat="false" ht="35" hidden="false" customHeight="true" outlineLevel="0" collapsed="false">
      <c r="A5" s="2"/>
      <c r="B5" s="7" t="s">
        <v>4</v>
      </c>
      <c r="C5" s="8" t="s">
        <v>5</v>
      </c>
      <c r="D5" s="9" t="s">
        <v>6</v>
      </c>
      <c r="E5" s="2"/>
      <c r="F5" s="7" t="s">
        <v>4</v>
      </c>
      <c r="G5" s="8" t="s">
        <v>5</v>
      </c>
      <c r="H5" s="9" t="s">
        <v>6</v>
      </c>
      <c r="I5" s="9" t="s">
        <v>7</v>
      </c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5" hidden="false" customHeight="true" outlineLevel="0" collapsed="false">
      <c r="A6" s="2"/>
      <c r="B6" s="10" t="n">
        <v>10000</v>
      </c>
      <c r="C6" s="11" t="n">
        <v>15</v>
      </c>
      <c r="D6" s="12" t="n">
        <v>0.15</v>
      </c>
      <c r="E6" s="2"/>
      <c r="F6" s="13" t="n">
        <f aca="false">B6</f>
        <v>10000</v>
      </c>
      <c r="G6" s="14" t="n">
        <f aca="false">C6</f>
        <v>15</v>
      </c>
      <c r="H6" s="15" t="n">
        <f aca="false">D6</f>
        <v>0.15</v>
      </c>
      <c r="I6" s="11" t="n">
        <v>500</v>
      </c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5" hidden="false" customHeight="true" outlineLevel="0" collapsed="false">
      <c r="A7" s="2"/>
      <c r="B7" s="0"/>
      <c r="C7" s="0"/>
      <c r="D7" s="16"/>
      <c r="E7" s="0"/>
      <c r="F7" s="0"/>
      <c r="G7" s="0"/>
      <c r="H7" s="17" t="n">
        <f aca="false">NOMINAL(H6,12)</f>
        <v>0.140579003038241</v>
      </c>
      <c r="I7" s="16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5" customFormat="true" ht="50" hidden="false" customHeight="true" outlineLevel="0" collapsed="false">
      <c r="B8" s="7" t="s">
        <v>8</v>
      </c>
      <c r="C8" s="9" t="s">
        <v>9</v>
      </c>
      <c r="D8" s="9"/>
      <c r="F8" s="7" t="str">
        <f aca="false">B8</f>
        <v>CAPITAL INVESTED</v>
      </c>
      <c r="G8" s="7"/>
      <c r="H8" s="9" t="str">
        <f aca="false">C8</f>
        <v>FUTURE VALUE</v>
      </c>
      <c r="I8" s="9"/>
    </row>
    <row r="9" s="2" customFormat="true" ht="50" hidden="false" customHeight="true" outlineLevel="0" collapsed="false">
      <c r="B9" s="18" t="n">
        <f aca="false">(B6*12*C6)</f>
        <v>1800000</v>
      </c>
      <c r="C9" s="19" t="n">
        <f aca="false">FV((NOMINAL(D6,12))/12,C6*12,-B6,,1)</f>
        <v>6163655.9291027</v>
      </c>
      <c r="D9" s="19"/>
      <c r="F9" s="18" t="n">
        <f aca="false">VLOOKUP(C6,C15:F54,4,0)</f>
        <v>2430000</v>
      </c>
      <c r="G9" s="18"/>
      <c r="H9" s="19" t="n">
        <f aca="false">VLOOKUP(G6,C15:H80,5,1)</f>
        <v>8261005.45487393</v>
      </c>
      <c r="I9" s="19"/>
    </row>
    <row r="10" customFormat="false" ht="35" hidden="false" customHeight="true" outlineLevel="0" collapsed="false">
      <c r="A10" s="2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50" hidden="false" customHeight="true" outlineLevel="0" collapsed="false">
      <c r="A11" s="2"/>
      <c r="B11" s="20" t="s">
        <v>10</v>
      </c>
      <c r="C11" s="21" t="n">
        <f aca="false">F9-B9</f>
        <v>630000</v>
      </c>
      <c r="D11" s="21"/>
      <c r="E11" s="0"/>
      <c r="F11" s="20" t="s">
        <v>11</v>
      </c>
      <c r="G11" s="20"/>
      <c r="H11" s="21" t="n">
        <f aca="false">H9-C9</f>
        <v>2097349.52577123</v>
      </c>
      <c r="I11" s="21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35" hidden="false" customHeight="true" outlineLevel="0" collapsed="false">
      <c r="A12" s="2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2" customFormat="true" ht="40" hidden="false" customHeight="true" outlineLevel="0" collapsed="false">
      <c r="C13" s="23" t="s">
        <v>12</v>
      </c>
      <c r="D13" s="23"/>
      <c r="E13" s="23"/>
      <c r="F13" s="23"/>
      <c r="G13" s="23"/>
      <c r="H13" s="23"/>
    </row>
    <row r="14" customFormat="false" ht="52.2" hidden="false" customHeight="true" outlineLevel="0" collapsed="false">
      <c r="A14" s="22"/>
      <c r="B14" s="22"/>
      <c r="C14" s="24" t="s">
        <v>13</v>
      </c>
      <c r="D14" s="25" t="s">
        <v>14</v>
      </c>
      <c r="E14" s="25" t="s">
        <v>15</v>
      </c>
      <c r="F14" s="25" t="s">
        <v>8</v>
      </c>
      <c r="G14" s="25" t="s">
        <v>9</v>
      </c>
      <c r="H14" s="26" t="s">
        <v>16</v>
      </c>
      <c r="I14" s="0"/>
    </row>
    <row r="15" customFormat="false" ht="35" hidden="false" customHeight="true" outlineLevel="0" collapsed="false">
      <c r="A15" s="22"/>
      <c r="B15" s="22"/>
      <c r="C15" s="27" t="n">
        <v>1</v>
      </c>
      <c r="D15" s="28" t="n">
        <f aca="false">B6</f>
        <v>10000</v>
      </c>
      <c r="E15" s="29" t="n">
        <f aca="false">D15*12</f>
        <v>120000</v>
      </c>
      <c r="F15" s="30" t="n">
        <f aca="false">E15</f>
        <v>120000</v>
      </c>
      <c r="G15" s="30" t="n">
        <f aca="false">FV($H$7/12,1*12,-D15,,1)</f>
        <v>129541.881155636</v>
      </c>
      <c r="H15" s="27" t="n">
        <f aca="false">PV(0.05,C15,0,-D15,1)</f>
        <v>9523.80952380952</v>
      </c>
      <c r="I15" s="31"/>
    </row>
    <row r="16" customFormat="false" ht="35" hidden="false" customHeight="true" outlineLevel="0" collapsed="false">
      <c r="A16" s="22"/>
      <c r="B16" s="22"/>
      <c r="C16" s="27" t="n">
        <v>2</v>
      </c>
      <c r="D16" s="27" t="n">
        <f aca="false">(D15)+($I$6)</f>
        <v>10500</v>
      </c>
      <c r="E16" s="27" t="n">
        <f aca="false">D16*12</f>
        <v>126000</v>
      </c>
      <c r="F16" s="32" t="n">
        <f aca="false">F15+E16</f>
        <v>246000</v>
      </c>
      <c r="G16" s="32" t="n">
        <f aca="false">FV($H$6/12,1*12,-D16,-G15,1)</f>
        <v>287088.04110915</v>
      </c>
      <c r="H16" s="27" t="n">
        <f aca="false">PV(0.05,C16,0,-D16,1)</f>
        <v>9523.80952380952</v>
      </c>
      <c r="I16" s="31"/>
    </row>
    <row r="17" customFormat="false" ht="35" hidden="false" customHeight="true" outlineLevel="0" collapsed="false">
      <c r="A17" s="22"/>
      <c r="B17" s="22"/>
      <c r="C17" s="27" t="n">
        <v>3</v>
      </c>
      <c r="D17" s="27" t="n">
        <f aca="false">(D16)+($I$6)</f>
        <v>11000</v>
      </c>
      <c r="E17" s="27" t="n">
        <f aca="false">D17*12</f>
        <v>132000</v>
      </c>
      <c r="F17" s="32" t="n">
        <f aca="false">F16+E17</f>
        <v>378000</v>
      </c>
      <c r="G17" s="32" t="n">
        <f aca="false">FV($H$6/12,1*12,-D17,-G16,1)</f>
        <v>476471.015992883</v>
      </c>
      <c r="H17" s="27" t="n">
        <f aca="false">PV(0.05,C17,0,-D17,1)</f>
        <v>9502.21358384624</v>
      </c>
      <c r="I17" s="0"/>
    </row>
    <row r="18" customFormat="false" ht="35" hidden="false" customHeight="true" outlineLevel="0" collapsed="false">
      <c r="A18" s="22"/>
      <c r="B18" s="22"/>
      <c r="C18" s="27" t="n">
        <v>4</v>
      </c>
      <c r="D18" s="27" t="n">
        <f aca="false">(D17)+($I$6)</f>
        <v>11500</v>
      </c>
      <c r="E18" s="27" t="n">
        <f aca="false">D18*12</f>
        <v>138000</v>
      </c>
      <c r="F18" s="32" t="n">
        <f aca="false">F17+E18</f>
        <v>516000</v>
      </c>
      <c r="G18" s="32" t="n">
        <f aca="false">FV($H$6/12,1*12,-D18,-G17,1)</f>
        <v>702808.717636779</v>
      </c>
      <c r="H18" s="27" t="n">
        <f aca="false">PV(0.05,C18,0,-D18,1)</f>
        <v>9461.07846010664</v>
      </c>
      <c r="I18" s="0"/>
    </row>
    <row r="19" customFormat="false" ht="35" hidden="false" customHeight="true" outlineLevel="0" collapsed="false">
      <c r="A19" s="22"/>
      <c r="B19" s="22"/>
      <c r="C19" s="27" t="n">
        <v>5</v>
      </c>
      <c r="D19" s="27" t="n">
        <f aca="false">(D18)+($I$6)</f>
        <v>12000</v>
      </c>
      <c r="E19" s="27" t="n">
        <f aca="false">D19*12</f>
        <v>144000</v>
      </c>
      <c r="F19" s="32" t="n">
        <f aca="false">F18+E19</f>
        <v>660000</v>
      </c>
      <c r="G19" s="32" t="n">
        <f aca="false">FV($H$6/12,1*12,-D19,-G18,1)</f>
        <v>972041.785318752</v>
      </c>
      <c r="H19" s="27" t="n">
        <f aca="false">PV(0.05,C19,0,-D19,1)</f>
        <v>9402.31399762151</v>
      </c>
      <c r="I19" s="0"/>
    </row>
    <row r="20" customFormat="false" ht="35" hidden="false" customHeight="true" outlineLevel="0" collapsed="false">
      <c r="A20" s="22"/>
      <c r="B20" s="22"/>
      <c r="C20" s="27" t="n">
        <v>6</v>
      </c>
      <c r="D20" s="27" t="n">
        <f aca="false">(D19)+($I$6)</f>
        <v>12500</v>
      </c>
      <c r="E20" s="27" t="n">
        <f aca="false">D20*12</f>
        <v>150000</v>
      </c>
      <c r="F20" s="32" t="n">
        <f aca="false">F19+E20</f>
        <v>810000</v>
      </c>
      <c r="G20" s="32" t="n">
        <f aca="false">FV($H$6/12,1*12,-D20,-G19,1)</f>
        <v>1291065.84291881</v>
      </c>
      <c r="H20" s="27" t="n">
        <f aca="false">PV(0.05,C20,0,-D20,1)</f>
        <v>9327.69245795785</v>
      </c>
      <c r="I20" s="0"/>
    </row>
    <row r="21" customFormat="false" ht="35" hidden="false" customHeight="true" outlineLevel="0" collapsed="false">
      <c r="A21" s="22"/>
      <c r="B21" s="22"/>
      <c r="C21" s="27" t="n">
        <v>7</v>
      </c>
      <c r="D21" s="27" t="n">
        <f aca="false">(D20)+($I$6)</f>
        <v>13000</v>
      </c>
      <c r="E21" s="27" t="n">
        <f aca="false">D21*12</f>
        <v>156000</v>
      </c>
      <c r="F21" s="32" t="n">
        <f aca="false">F20+E21</f>
        <v>966000</v>
      </c>
      <c r="G21" s="32" t="n">
        <f aca="false">FV($H$6/12,1*12,-D21,-G20,1)</f>
        <v>1667885.01700817</v>
      </c>
      <c r="H21" s="27" t="n">
        <f aca="false">PV(0.05,C21,0,-D21,1)</f>
        <v>9238.85729169158</v>
      </c>
      <c r="I21" s="0"/>
    </row>
    <row r="22" customFormat="false" ht="35" hidden="false" customHeight="true" outlineLevel="0" collapsed="false">
      <c r="A22" s="22"/>
      <c r="B22" s="22"/>
      <c r="C22" s="27" t="n">
        <v>8</v>
      </c>
      <c r="D22" s="27" t="n">
        <f aca="false">(D21)+($I$6)</f>
        <v>13500</v>
      </c>
      <c r="E22" s="27" t="n">
        <f aca="false">D22*12</f>
        <v>162000</v>
      </c>
      <c r="F22" s="32" t="n">
        <f aca="false">F21+E22</f>
        <v>1128000</v>
      </c>
      <c r="G22" s="32" t="n">
        <f aca="false">FV($H$6/12,1*12,-D22,-G21,1)</f>
        <v>2111790.13366483</v>
      </c>
      <c r="H22" s="27" t="n">
        <f aca="false">PV(0.05,C22,0,-D22,1)</f>
        <v>9137.33138738727</v>
      </c>
      <c r="I22" s="0"/>
    </row>
    <row r="23" customFormat="false" ht="35" hidden="false" customHeight="true" outlineLevel="0" collapsed="false">
      <c r="A23" s="22"/>
      <c r="B23" s="22"/>
      <c r="C23" s="27" t="n">
        <v>9</v>
      </c>
      <c r="D23" s="27" t="n">
        <f aca="false">(D22)+($I$6)</f>
        <v>14000</v>
      </c>
      <c r="E23" s="27" t="n">
        <f aca="false">D23*12</f>
        <v>168000</v>
      </c>
      <c r="F23" s="32" t="n">
        <f aca="false">F22+E23</f>
        <v>1296000</v>
      </c>
      <c r="G23" s="32" t="n">
        <f aca="false">FV($H$6/12,1*12,-D23,-G22,1)</f>
        <v>2633565.56123219</v>
      </c>
      <c r="H23" s="27" t="n">
        <f aca="false">PV(0.05,C23,0,-D23,1)</f>
        <v>9024.52482704916</v>
      </c>
      <c r="I23" s="0"/>
    </row>
    <row r="24" customFormat="false" ht="35" hidden="false" customHeight="true" outlineLevel="0" collapsed="false">
      <c r="A24" s="22"/>
      <c r="B24" s="22"/>
      <c r="C24" s="27" t="n">
        <v>10</v>
      </c>
      <c r="D24" s="27" t="n">
        <f aca="false">(D23)+($I$6)</f>
        <v>14500</v>
      </c>
      <c r="E24" s="27" t="n">
        <f aca="false">D24*12</f>
        <v>174000</v>
      </c>
      <c r="F24" s="32" t="n">
        <f aca="false">F23+E24</f>
        <v>1470000</v>
      </c>
      <c r="G24" s="32" t="n">
        <f aca="false">FV($H$6/12,1*12,-D24,-G23,1)</f>
        <v>3245729.30398563</v>
      </c>
      <c r="H24" s="27" t="n">
        <f aca="false">PV(0.05,C24,0,-D24,1)</f>
        <v>8901.74217634101</v>
      </c>
      <c r="I24" s="0"/>
    </row>
    <row r="25" customFormat="false" ht="35" hidden="false" customHeight="true" outlineLevel="0" collapsed="false">
      <c r="A25" s="22"/>
      <c r="B25" s="22"/>
      <c r="C25" s="27" t="n">
        <v>11</v>
      </c>
      <c r="D25" s="27" t="n">
        <f aca="false">(D24)+($I$6)</f>
        <v>15000</v>
      </c>
      <c r="E25" s="27" t="n">
        <f aca="false">D25*12</f>
        <v>180000</v>
      </c>
      <c r="F25" s="32" t="n">
        <f aca="false">F24+E25</f>
        <v>1650000</v>
      </c>
      <c r="G25" s="32" t="n">
        <f aca="false">FV($H$6/12,1*12,-D25,-G24,1)</f>
        <v>3962811.69194068</v>
      </c>
      <c r="H25" s="27" t="n">
        <f aca="false">PV(0.05,C25,0,-D25,1)</f>
        <v>8770.18933629656</v>
      </c>
      <c r="I25" s="0"/>
    </row>
    <row r="26" customFormat="false" ht="35" hidden="false" customHeight="true" outlineLevel="0" collapsed="false">
      <c r="A26" s="22"/>
      <c r="B26" s="22"/>
      <c r="C26" s="27" t="n">
        <v>12</v>
      </c>
      <c r="D26" s="27" t="n">
        <f aca="false">(D25)+($I$6)</f>
        <v>15500</v>
      </c>
      <c r="E26" s="27" t="n">
        <f aca="false">D26*12</f>
        <v>186000</v>
      </c>
      <c r="F26" s="32" t="n">
        <f aca="false">F25+E26</f>
        <v>1836000</v>
      </c>
      <c r="G26" s="32" t="n">
        <f aca="false">FV($H$6/12,1*12,-D26,-G25,1)</f>
        <v>4801678.87130689</v>
      </c>
      <c r="H26" s="27" t="n">
        <f aca="false">PV(0.05,C26,0,-D26,1)</f>
        <v>8630.97998175217</v>
      </c>
      <c r="I26" s="0"/>
    </row>
    <row r="27" customFormat="false" ht="35" hidden="false" customHeight="true" outlineLevel="0" collapsed="false">
      <c r="A27" s="22"/>
      <c r="B27" s="22"/>
      <c r="C27" s="27" t="n">
        <v>13</v>
      </c>
      <c r="D27" s="27" t="n">
        <f aca="false">(D26)+($I$6)</f>
        <v>16000</v>
      </c>
      <c r="E27" s="27" t="n">
        <f aca="false">D27*12</f>
        <v>192000</v>
      </c>
      <c r="F27" s="32" t="n">
        <f aca="false">F26+E27</f>
        <v>2028000</v>
      </c>
      <c r="G27" s="32" t="n">
        <f aca="false">FV($H$6/12,1*12,-D27,-G26,1)</f>
        <v>5781908.29749354</v>
      </c>
      <c r="H27" s="27" t="n">
        <f aca="false">PV(0.05,C27,0,-D27,1)</f>
        <v>8485.14161032471</v>
      </c>
      <c r="I27" s="0"/>
    </row>
    <row r="28" customFormat="false" ht="35" hidden="false" customHeight="true" outlineLevel="0" collapsed="false">
      <c r="A28" s="22"/>
      <c r="B28" s="22"/>
      <c r="C28" s="27" t="n">
        <v>14</v>
      </c>
      <c r="D28" s="27" t="n">
        <f aca="false">(D27)+($I$6)</f>
        <v>16500</v>
      </c>
      <c r="E28" s="27" t="n">
        <f aca="false">D28*12</f>
        <v>198000</v>
      </c>
      <c r="F28" s="32" t="n">
        <f aca="false">F27+E28</f>
        <v>2226000</v>
      </c>
      <c r="G28" s="32" t="n">
        <f aca="false">FV($H$6/12,1*12,-D28,-G27,1)</f>
        <v>6926224.59031251</v>
      </c>
      <c r="H28" s="27" t="n">
        <f aca="false">PV(0.05,C28,0,-D28,1)</f>
        <v>8333.62122442606</v>
      </c>
      <c r="I28" s="0"/>
    </row>
    <row r="29" customFormat="false" ht="35" hidden="false" customHeight="true" outlineLevel="0" collapsed="false">
      <c r="A29" s="22"/>
      <c r="B29" s="22"/>
      <c r="C29" s="27" t="n">
        <v>15</v>
      </c>
      <c r="D29" s="27" t="n">
        <f aca="false">(D28)+($I$6)</f>
        <v>17000</v>
      </c>
      <c r="E29" s="27" t="n">
        <f aca="false">D29*12</f>
        <v>204000</v>
      </c>
      <c r="F29" s="32" t="n">
        <f aca="false">F28+E29</f>
        <v>2430000</v>
      </c>
      <c r="G29" s="32" t="n">
        <f aca="false">FV($H$6/12,1*12,-D29,-G28,1)</f>
        <v>8261005.45487393</v>
      </c>
      <c r="H29" s="27" t="n">
        <f aca="false">PV(0.05,C29,0,-D29,1)</f>
        <v>8177.29066754649</v>
      </c>
      <c r="I29" s="0"/>
    </row>
    <row r="30" customFormat="false" ht="35" hidden="false" customHeight="true" outlineLevel="0" collapsed="false">
      <c r="A30" s="22"/>
      <c r="B30" s="22"/>
      <c r="C30" s="27" t="n">
        <v>16</v>
      </c>
      <c r="D30" s="27" t="n">
        <f aca="false">(D29)+($I$6)</f>
        <v>17500</v>
      </c>
      <c r="E30" s="27" t="n">
        <f aca="false">D30*12</f>
        <v>210000</v>
      </c>
      <c r="F30" s="32" t="n">
        <f aca="false">F29+E30</f>
        <v>2640000</v>
      </c>
      <c r="G30" s="32" t="n">
        <f aca="false">FV($H$6/12,1*12,-D30,-G29,1)</f>
        <v>9816868.93155159</v>
      </c>
      <c r="H30" s="27" t="n">
        <f aca="false">PV(0.05,C30,0,-D30,1)</f>
        <v>8016.9516348495</v>
      </c>
      <c r="I30" s="0"/>
    </row>
    <row r="31" customFormat="false" ht="35" hidden="false" customHeight="true" outlineLevel="0" collapsed="false">
      <c r="A31" s="22"/>
      <c r="B31" s="22"/>
      <c r="C31" s="27" t="n">
        <v>17</v>
      </c>
      <c r="D31" s="27" t="n">
        <f aca="false">(D30)+($I$6)</f>
        <v>18000</v>
      </c>
      <c r="E31" s="27" t="n">
        <f aca="false">D31*12</f>
        <v>216000</v>
      </c>
      <c r="F31" s="32" t="n">
        <f aca="false">F30+E31</f>
        <v>2856000</v>
      </c>
      <c r="G31" s="32" t="n">
        <f aca="false">FV($H$6/12,1*12,-D31,-G30,1)</f>
        <v>11629355.0490332</v>
      </c>
      <c r="H31" s="27" t="n">
        <f aca="false">PV(0.05,C31,0,-D31,1)</f>
        <v>7853.34037699543</v>
      </c>
      <c r="I31" s="0"/>
    </row>
    <row r="32" customFormat="false" ht="35" hidden="false" customHeight="true" outlineLevel="0" collapsed="false">
      <c r="A32" s="22"/>
      <c r="B32" s="22"/>
      <c r="C32" s="27" t="n">
        <v>18</v>
      </c>
      <c r="D32" s="27" t="n">
        <f aca="false">(D31)+($I$6)</f>
        <v>18500</v>
      </c>
      <c r="E32" s="27" t="n">
        <f aca="false">D32*12</f>
        <v>222000</v>
      </c>
      <c r="F32" s="32" t="n">
        <f aca="false">F31+E32</f>
        <v>3078000</v>
      </c>
      <c r="G32" s="32" t="n">
        <f aca="false">FV($H$6/12,1*12,-D32,-G31,1)</f>
        <v>13739717.0561779</v>
      </c>
      <c r="H32" s="27" t="n">
        <f aca="false">PV(0.05,C32,0,-D32,1)</f>
        <v>7687.13211504844</v>
      </c>
      <c r="I32" s="0"/>
    </row>
    <row r="33" customFormat="false" ht="35" hidden="false" customHeight="true" outlineLevel="0" collapsed="false">
      <c r="A33" s="22"/>
      <c r="B33" s="22"/>
      <c r="C33" s="27" t="n">
        <v>19</v>
      </c>
      <c r="D33" s="27" t="n">
        <f aca="false">(D32)+($I$6)</f>
        <v>19000</v>
      </c>
      <c r="E33" s="27" t="n">
        <f aca="false">D33*12</f>
        <v>228000</v>
      </c>
      <c r="F33" s="32" t="n">
        <f aca="false">F32+E33</f>
        <v>3306000</v>
      </c>
      <c r="G33" s="32" t="n">
        <f aca="false">FV($H$6/12,1*12,-D33,-G32,1)</f>
        <v>16195839.84797</v>
      </c>
      <c r="H33" s="27" t="n">
        <f aca="false">PV(0.05,C33,0,-D33,1)</f>
        <v>7518.94518331636</v>
      </c>
      <c r="I33" s="0"/>
    </row>
    <row r="34" customFormat="false" ht="35" hidden="false" customHeight="true" outlineLevel="0" collapsed="false">
      <c r="A34" s="22"/>
      <c r="B34" s="22"/>
      <c r="C34" s="27" t="n">
        <v>20</v>
      </c>
      <c r="D34" s="27" t="n">
        <f aca="false">(D33)+($I$6)</f>
        <v>19500</v>
      </c>
      <c r="E34" s="27" t="n">
        <f aca="false">D34*12</f>
        <v>234000</v>
      </c>
      <c r="F34" s="32" t="n">
        <f aca="false">F33+E34</f>
        <v>3540000</v>
      </c>
      <c r="G34" s="32" t="n">
        <f aca="false">FV($H$6/12,1*12,-D34,-G33,1)</f>
        <v>19053306.0325928</v>
      </c>
      <c r="H34" s="27" t="n">
        <f aca="false">PV(0.05,C34,0,-D34,1)</f>
        <v>7349.34491602351</v>
      </c>
      <c r="I34" s="0"/>
    </row>
    <row r="35" customFormat="false" ht="35" hidden="false" customHeight="true" outlineLevel="0" collapsed="false">
      <c r="A35" s="22"/>
      <c r="B35" s="22"/>
      <c r="C35" s="27" t="n">
        <v>21</v>
      </c>
      <c r="D35" s="27" t="n">
        <f aca="false">(D34)+($I$6)</f>
        <v>20000</v>
      </c>
      <c r="E35" s="27" t="n">
        <f aca="false">D35*12</f>
        <v>240000</v>
      </c>
      <c r="F35" s="32" t="n">
        <f aca="false">F34+E35</f>
        <v>3780000</v>
      </c>
      <c r="G35" s="32" t="n">
        <f aca="false">FV($H$6/12,1*12,-D35,-G34,1)</f>
        <v>22376633.3736022</v>
      </c>
      <c r="H35" s="27" t="n">
        <f aca="false">PV(0.05,C35,0,-D35,1)</f>
        <v>7178.84729281905</v>
      </c>
      <c r="I35" s="0"/>
    </row>
    <row r="36" customFormat="false" ht="35" hidden="false" customHeight="true" outlineLevel="0" collapsed="false">
      <c r="A36" s="22"/>
      <c r="B36" s="22"/>
      <c r="C36" s="27" t="n">
        <v>22</v>
      </c>
      <c r="D36" s="27" t="n">
        <f aca="false">(D35)+($I$6)</f>
        <v>20500</v>
      </c>
      <c r="E36" s="27" t="n">
        <f aca="false">D36*12</f>
        <v>246000</v>
      </c>
      <c r="F36" s="32" t="n">
        <f aca="false">F35+E36</f>
        <v>4026000</v>
      </c>
      <c r="G36" s="32" t="n">
        <f aca="false">FV($H$6/12,1*12,-D36,-G35,1)</f>
        <v>26240711.156519</v>
      </c>
      <c r="H36" s="27" t="n">
        <f aca="false">PV(0.05,C36,0,-D36,1)</f>
        <v>7007.92235727574</v>
      </c>
      <c r="I36" s="0"/>
    </row>
    <row r="37" customFormat="false" ht="35" hidden="false" customHeight="true" outlineLevel="0" collapsed="false">
      <c r="A37" s="22"/>
      <c r="B37" s="22"/>
      <c r="C37" s="27" t="n">
        <v>23</v>
      </c>
      <c r="D37" s="27" t="n">
        <f aca="false">(D36)+($I$6)</f>
        <v>21000</v>
      </c>
      <c r="E37" s="27" t="n">
        <f aca="false">D37*12</f>
        <v>252000</v>
      </c>
      <c r="F37" s="32" t="n">
        <f aca="false">F36+E37</f>
        <v>4278000</v>
      </c>
      <c r="G37" s="32" t="n">
        <f aca="false">FV($H$6/12,1*12,-D37,-G36,1)</f>
        <v>30732467.4578405</v>
      </c>
      <c r="H37" s="27" t="n">
        <f aca="false">PV(0.05,C37,0,-D37,1)</f>
        <v>6836.99742173243</v>
      </c>
      <c r="I37" s="0"/>
    </row>
    <row r="38" customFormat="false" ht="35" hidden="false" customHeight="true" outlineLevel="0" collapsed="false">
      <c r="A38" s="22"/>
      <c r="B38" s="22"/>
      <c r="C38" s="27" t="n">
        <v>24</v>
      </c>
      <c r="D38" s="27" t="n">
        <f aca="false">(D37)+($I$6)</f>
        <v>21500</v>
      </c>
      <c r="E38" s="27" t="n">
        <f aca="false">D38*12</f>
        <v>258000</v>
      </c>
      <c r="F38" s="32" t="n">
        <f aca="false">F37+E38</f>
        <v>4536000</v>
      </c>
      <c r="G38" s="32" t="n">
        <f aca="false">FV($H$6/12,1*12,-D38,-G37,1)</f>
        <v>35952804.435078</v>
      </c>
      <c r="H38" s="27" t="n">
        <f aca="false">PV(0.05,C38,0,-D38,1)</f>
        <v>6666.46007107697</v>
      </c>
      <c r="I38" s="0"/>
    </row>
    <row r="39" customFormat="false" ht="35" hidden="false" customHeight="true" outlineLevel="0" collapsed="false">
      <c r="A39" s="22"/>
      <c r="B39" s="22"/>
      <c r="C39" s="27" t="n">
        <v>25</v>
      </c>
      <c r="D39" s="27" t="n">
        <f aca="false">(D38)+($I$6)</f>
        <v>22000</v>
      </c>
      <c r="E39" s="27" t="n">
        <f aca="false">D39*12</f>
        <v>264000</v>
      </c>
      <c r="F39" s="32" t="n">
        <f aca="false">F38+E39</f>
        <v>4800000</v>
      </c>
      <c r="G39" s="32" t="n">
        <f aca="false">FV($H$6/12,1*12,-D39,-G38,1)</f>
        <v>42018844.7234106</v>
      </c>
      <c r="H39" s="27" t="n">
        <f aca="false">PV(0.05,C39,0,-D39,1)</f>
        <v>6496.66097735076</v>
      </c>
      <c r="I39" s="0"/>
    </row>
    <row r="40" customFormat="false" ht="35" hidden="false" customHeight="true" outlineLevel="0" collapsed="false">
      <c r="A40" s="22"/>
      <c r="B40" s="22"/>
      <c r="C40" s="27" t="n">
        <v>26</v>
      </c>
      <c r="D40" s="27" t="n">
        <f aca="false">(D39)+($I$6)</f>
        <v>22500</v>
      </c>
      <c r="E40" s="27" t="n">
        <f aca="false">D40*12</f>
        <v>270000</v>
      </c>
      <c r="F40" s="32" t="n">
        <f aca="false">F39+E40</f>
        <v>5070000</v>
      </c>
      <c r="G40" s="32" t="n">
        <f aca="false">FV($H$6/12,1*12,-D40,-G39,1)</f>
        <v>49066538.9507502</v>
      </c>
      <c r="H40" s="27" t="n">
        <f aca="false">PV(0.05,C40,0,-D40,1)</f>
        <v>6327.91653638061</v>
      </c>
      <c r="I40" s="0"/>
    </row>
    <row r="41" customFormat="false" ht="35" hidden="false" customHeight="true" outlineLevel="0" collapsed="false">
      <c r="A41" s="22"/>
      <c r="B41" s="22"/>
      <c r="C41" s="27" t="n">
        <v>27</v>
      </c>
      <c r="D41" s="27" t="n">
        <f aca="false">(D40)+($I$6)</f>
        <v>23000</v>
      </c>
      <c r="E41" s="27" t="n">
        <f aca="false">D41*12</f>
        <v>276000</v>
      </c>
      <c r="F41" s="32" t="n">
        <f aca="false">F40+E41</f>
        <v>5346000</v>
      </c>
      <c r="G41" s="32" t="n">
        <f aca="false">FV($H$6/12,1*12,-D41,-G40,1)</f>
        <v>57253692.4226326</v>
      </c>
      <c r="H41" s="27" t="n">
        <f aca="false">PV(0.05,C41,0,-D41,1)</f>
        <v>6160.51133700546</v>
      </c>
      <c r="I41" s="0"/>
    </row>
    <row r="42" customFormat="false" ht="35" hidden="false" customHeight="true" outlineLevel="0" collapsed="false">
      <c r="A42" s="22"/>
      <c r="B42" s="22"/>
      <c r="C42" s="27" t="n">
        <v>28</v>
      </c>
      <c r="D42" s="27" t="n">
        <f aca="false">(D41)+($I$6)</f>
        <v>23500</v>
      </c>
      <c r="E42" s="27" t="n">
        <f aca="false">D42*12</f>
        <v>282000</v>
      </c>
      <c r="F42" s="32" t="n">
        <f aca="false">F41+E42</f>
        <v>5628000</v>
      </c>
      <c r="G42" s="32" t="n">
        <f aca="false">FV($H$6/12,1*12,-D42,-G41,1)</f>
        <v>66763478.3603796</v>
      </c>
      <c r="H42" s="27" t="n">
        <f aca="false">PV(0.05,C42,0,-D42,1)</f>
        <v>5994.70047286246</v>
      </c>
      <c r="I42" s="0"/>
    </row>
    <row r="43" customFormat="false" ht="35" hidden="false" customHeight="true" outlineLevel="0" collapsed="false">
      <c r="A43" s="22"/>
      <c r="B43" s="22"/>
      <c r="C43" s="27" t="n">
        <v>29</v>
      </c>
      <c r="D43" s="27" t="n">
        <f aca="false">(D42)+($I$6)</f>
        <v>24000</v>
      </c>
      <c r="E43" s="27" t="n">
        <f aca="false">D43*12</f>
        <v>288000</v>
      </c>
      <c r="F43" s="32" t="n">
        <f aca="false">F42+E43</f>
        <v>5916000</v>
      </c>
      <c r="G43" s="32" t="n">
        <f aca="false">FV($H$6/12,1*12,-D43,-G42,1)</f>
        <v>77808515.9081657</v>
      </c>
      <c r="H43" s="27" t="n">
        <f aca="false">PV(0.05,C43,0,-D43,1)</f>
        <v>5830.71170612762</v>
      </c>
      <c r="I43" s="0"/>
    </row>
    <row r="44" customFormat="false" ht="35" hidden="false" customHeight="true" outlineLevel="0" collapsed="false">
      <c r="A44" s="22"/>
      <c r="B44" s="22"/>
      <c r="C44" s="27" t="n">
        <v>30</v>
      </c>
      <c r="D44" s="27" t="n">
        <f aca="false">(D43)+($I$6)</f>
        <v>24500</v>
      </c>
      <c r="E44" s="27" t="n">
        <f aca="false">D44*12</f>
        <v>294000</v>
      </c>
      <c r="F44" s="32" t="n">
        <f aca="false">F43+E44</f>
        <v>6210000</v>
      </c>
      <c r="G44" s="32" t="n">
        <f aca="false">FV($H$6/12,1*12,-D44,-G43,1)</f>
        <v>90635603.6981464</v>
      </c>
      <c r="H44" s="27" t="n">
        <f aca="false">PV(0.05,C44,0,-D44,1)</f>
        <v>5668.74749206852</v>
      </c>
      <c r="I44" s="0"/>
    </row>
    <row r="45" customFormat="false" ht="35" hidden="false" customHeight="true" outlineLevel="0" collapsed="false">
      <c r="A45" s="22"/>
      <c r="B45" s="22"/>
      <c r="C45" s="27" t="n">
        <v>31</v>
      </c>
      <c r="D45" s="27" t="n">
        <f aca="false">(D44)+($I$6)</f>
        <v>25000</v>
      </c>
      <c r="E45" s="27" t="n">
        <f aca="false">D45*12</f>
        <v>300000</v>
      </c>
      <c r="F45" s="32" t="n">
        <f aca="false">F44+E45</f>
        <v>6510000</v>
      </c>
      <c r="G45" s="32" t="n">
        <f aca="false">FV($H$6/12,1*12,-D45,-G44,1)</f>
        <v>105531214.357564</v>
      </c>
      <c r="H45" s="27" t="n">
        <f aca="false">PV(0.05,C45,0,-D45,1)</f>
        <v>5508.98687275852</v>
      </c>
      <c r="I45" s="0"/>
    </row>
    <row r="46" customFormat="false" ht="35" hidden="false" customHeight="true" outlineLevel="0" collapsed="false">
      <c r="A46" s="22"/>
      <c r="B46" s="22"/>
      <c r="C46" s="27" t="n">
        <v>32</v>
      </c>
      <c r="D46" s="27" t="n">
        <f aca="false">(D45)+($I$6)</f>
        <v>25500</v>
      </c>
      <c r="E46" s="27" t="n">
        <f aca="false">D46*12</f>
        <v>306000</v>
      </c>
      <c r="F46" s="32" t="n">
        <f aca="false">F45+E46</f>
        <v>6816000</v>
      </c>
      <c r="G46" s="32" t="n">
        <f aca="false">FV($H$6/12,1*12,-D46,-G45,1)</f>
        <v>122827872.282693</v>
      </c>
      <c r="H46" s="27" t="n">
        <f aca="false">PV(0.05,C46,0,-D46,1)</f>
        <v>5351.58724782256</v>
      </c>
      <c r="I46" s="0"/>
    </row>
    <row r="47" customFormat="false" ht="35" hidden="false" customHeight="true" outlineLevel="0" collapsed="false">
      <c r="A47" s="22"/>
      <c r="B47" s="22"/>
      <c r="C47" s="27" t="n">
        <v>33</v>
      </c>
      <c r="D47" s="27" t="n">
        <f aca="false">(D46)+($I$6)</f>
        <v>26000</v>
      </c>
      <c r="E47" s="27" t="n">
        <f aca="false">D47*12</f>
        <v>312000</v>
      </c>
      <c r="F47" s="32" t="n">
        <f aca="false">F46+E47</f>
        <v>7128000</v>
      </c>
      <c r="G47" s="32" t="n">
        <f aca="false">FV($H$6/12,1*12,-D47,-G46,1)</f>
        <v>142911556.668764</v>
      </c>
      <c r="H47" s="27" t="n">
        <f aca="false">PV(0.05,C47,0,-D47,1)</f>
        <v>5196.68602963162</v>
      </c>
      <c r="I47" s="0"/>
    </row>
    <row r="48" customFormat="false" ht="36.7" hidden="false" customHeight="true" outlineLevel="0" collapsed="false">
      <c r="A48" s="22"/>
      <c r="B48" s="22"/>
      <c r="C48" s="27" t="n">
        <v>34</v>
      </c>
      <c r="D48" s="27" t="n">
        <f aca="false">(D47)+($I$6)</f>
        <v>26500</v>
      </c>
      <c r="E48" s="27" t="n">
        <f aca="false">D48*12</f>
        <v>318000</v>
      </c>
      <c r="F48" s="32" t="n">
        <f aca="false">F47+E48</f>
        <v>7446000</v>
      </c>
      <c r="G48" s="32" t="n">
        <f aca="false">FV($H$6/12,1*12,-D48,-G47,1)</f>
        <v>166230294.610387</v>
      </c>
      <c r="H48" s="27" t="n">
        <f aca="false">PV(0.05,C48,0,-D48,1)</f>
        <v>5044.40218993546</v>
      </c>
      <c r="I48" s="0"/>
    </row>
    <row r="49" customFormat="false" ht="36.7" hidden="false" customHeight="true" outlineLevel="0" collapsed="false">
      <c r="C49" s="27" t="n">
        <v>35</v>
      </c>
      <c r="D49" s="27" t="n">
        <f aca="false">(D48)+($I$6)</f>
        <v>27000</v>
      </c>
      <c r="E49" s="27" t="n">
        <f aca="false">D49*12</f>
        <v>324000</v>
      </c>
      <c r="F49" s="32" t="n">
        <f aca="false">F48+E49</f>
        <v>7770000</v>
      </c>
      <c r="G49" s="32" t="n">
        <f aca="false">FV($H$6/12,1*12,-D49,-G48,1)</f>
        <v>193304135.581691</v>
      </c>
      <c r="H49" s="27" t="n">
        <f aca="false">PV(0.05,C49,0,-D49,1)</f>
        <v>4894.83770451958</v>
      </c>
      <c r="I49" s="31"/>
    </row>
    <row r="50" customFormat="false" ht="36.7" hidden="false" customHeight="true" outlineLevel="0" collapsed="false">
      <c r="C50" s="27" t="n">
        <v>36</v>
      </c>
      <c r="D50" s="27" t="n">
        <f aca="false">(D49)+($I$6)</f>
        <v>27500</v>
      </c>
      <c r="E50" s="27" t="n">
        <f aca="false">D50*12</f>
        <v>330000</v>
      </c>
      <c r="F50" s="32" t="n">
        <f aca="false">F49+E50</f>
        <v>8100000</v>
      </c>
      <c r="G50" s="32" t="n">
        <f aca="false">FV($H$6/12,1*12,-D50,-G49,1)</f>
        <v>224736729.359215</v>
      </c>
      <c r="H50" s="27" t="n">
        <f aca="false">PV(0.05,C50,0,-D50,1)</f>
        <v>4748.0789020913</v>
      </c>
    </row>
    <row r="51" customFormat="false" ht="36.7" hidden="false" customHeight="true" outlineLevel="0" collapsed="false">
      <c r="C51" s="27" t="n">
        <v>37</v>
      </c>
      <c r="D51" s="27" t="n">
        <f aca="false">(D50)+($I$6)</f>
        <v>28000</v>
      </c>
      <c r="E51" s="27" t="n">
        <f aca="false">D51*12</f>
        <v>336000</v>
      </c>
      <c r="F51" s="32" t="n">
        <f aca="false">F50+E51</f>
        <v>8436000</v>
      </c>
      <c r="G51" s="32" t="n">
        <f aca="false">FV($H$6/12,1*12,-D51,-G50,1)</f>
        <v>261228765.148195</v>
      </c>
      <c r="H51" s="27" t="n">
        <f aca="false">PV(0.05,C51,0,-D51,1)</f>
        <v>4604.19772324005</v>
      </c>
    </row>
    <row r="52" customFormat="false" ht="36.7" hidden="false" customHeight="true" outlineLevel="0" collapsed="false">
      <c r="C52" s="27" t="n">
        <v>38</v>
      </c>
      <c r="D52" s="27" t="n">
        <f aca="false">(D51)+($I$6)</f>
        <v>28500</v>
      </c>
      <c r="E52" s="27" t="n">
        <f aca="false">D52*12</f>
        <v>342000</v>
      </c>
      <c r="F52" s="32" t="n">
        <f aca="false">F51+E52</f>
        <v>8778000</v>
      </c>
      <c r="G52" s="32" t="n">
        <f aca="false">FV($H$6/12,1*12,-D52,-G51,1)</f>
        <v>303593571.109131</v>
      </c>
      <c r="H52" s="27" t="n">
        <f aca="false">PV(0.05,C52,0,-D52,1)</f>
        <v>4463.2528949776</v>
      </c>
    </row>
    <row r="53" customFormat="false" ht="36.7" hidden="false" customHeight="true" outlineLevel="0" collapsed="false">
      <c r="C53" s="27" t="n">
        <v>39</v>
      </c>
      <c r="D53" s="27" t="n">
        <f aca="false">(D52)+($I$6)</f>
        <v>29000</v>
      </c>
      <c r="E53" s="27" t="n">
        <f aca="false">D53*12</f>
        <v>348000</v>
      </c>
      <c r="F53" s="32" t="n">
        <f aca="false">F52+E53</f>
        <v>9126000</v>
      </c>
      <c r="G53" s="32" t="n">
        <f aca="false">FV($H$6/12,1*12,-D53,-G52,1)</f>
        <v>352775221.578714</v>
      </c>
      <c r="H53" s="27" t="n">
        <f aca="false">PV(0.05,C53,0,-D53,1)</f>
        <v>4325.29102604345</v>
      </c>
    </row>
    <row r="54" customFormat="false" ht="36.7" hidden="false" customHeight="true" outlineLevel="0" collapsed="false">
      <c r="C54" s="27" t="n">
        <v>40</v>
      </c>
      <c r="D54" s="27" t="n">
        <f aca="false">(D53)+($I$6)</f>
        <v>29500</v>
      </c>
      <c r="E54" s="27" t="n">
        <f aca="false">D54*12</f>
        <v>354000</v>
      </c>
      <c r="F54" s="32" t="n">
        <f aca="false">F53+E54</f>
        <v>9480000</v>
      </c>
      <c r="G54" s="32" t="n">
        <f aca="false">FV($H$6/12,1*12,-D54,-G53,1)</f>
        <v>409869555.108323</v>
      </c>
      <c r="H54" s="27" t="n">
        <f aca="false">PV(0.05,C54,0,-D54,1)</f>
        <v>4190.34762785819</v>
      </c>
    </row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</sheetData>
  <sheetProtection sheet="true" password="ebfe" objects="true" scenarios="true"/>
  <mergeCells count="14">
    <mergeCell ref="B1:I1"/>
    <mergeCell ref="B2:I2"/>
    <mergeCell ref="B3:D3"/>
    <mergeCell ref="F3:I3"/>
    <mergeCell ref="C8:D8"/>
    <mergeCell ref="F8:G8"/>
    <mergeCell ref="H8:I8"/>
    <mergeCell ref="C9:D9"/>
    <mergeCell ref="F9:G9"/>
    <mergeCell ref="H9:I9"/>
    <mergeCell ref="C11:D11"/>
    <mergeCell ref="F11:G11"/>
    <mergeCell ref="H11:I11"/>
    <mergeCell ref="C13:H13"/>
  </mergeCells>
  <dataValidations count="2">
    <dataValidation allowBlank="true" operator="between" showDropDown="false" showErrorMessage="true" showInputMessage="false" sqref="D6" type="none">
      <formula1>0</formula1>
      <formula2>1</formula2>
    </dataValidation>
    <dataValidation allowBlank="true" operator="greaterThanOrEqual" showDropDown="false" showErrorMessage="true" showInputMessage="false" sqref="B6:C6 I6" type="whole">
      <formula1>0</formula1>
      <formula2>0</formula2>
    </dataValidation>
  </dataValidations>
  <printOptions headings="false" gridLines="false" gridLinesSet="true" horizontalCentered="false" verticalCentered="false"/>
  <pageMargins left="0.103472222222222" right="0.0319444444444444" top="0.372222222222222" bottom="0.20833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3593</TotalTime>
  <Application>LibreOffice/4.3.6.2$Linux_X86_64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2017-12-08T11:01:50Z</dcterms:created>
  <dc:creator>Microsoft Office User</dc:creator>
  <dc:language>en-IN</dc:language>
  <dcterms:modified xsi:type="dcterms:W3CDTF">2018-05-21T12:34:10Z</dcterms:modified>
  <cp:revision>55</cp:revision>
</cp:coreProperties>
</file>